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shmillspc.sharepoint.com/sites/NMPC-CLERK/Shared Documents/CLERK/Audit and AGAR/Audit up to 31st March 2023/AGAR 2022 2023/"/>
    </mc:Choice>
  </mc:AlternateContent>
  <xr:revisionPtr revIDLastSave="28" documentId="8_{58A329CD-C981-4926-B3EE-6E6FB528887F}" xr6:coauthVersionLast="47" xr6:coauthVersionMax="47" xr10:uidLastSave="{4BD21FFC-793D-4002-9671-F5468C0D5BA6}"/>
  <bookViews>
    <workbookView xWindow="-120" yWindow="-120" windowWidth="29040" windowHeight="15840" activeTab="1" xr2:uid="{00000000-000D-0000-FFFF-FFFF00000000}"/>
  </bookViews>
  <sheets>
    <sheet name="Variances" sheetId="1" r:id="rId1"/>
    <sheet name="ASSET PURCHASE LIST" sheetId="3" r:id="rId2"/>
    <sheet name="Reserves" sheetId="2" r:id="rId3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4" i="3"/>
  <c r="I23" i="2"/>
  <c r="E21" i="2"/>
  <c r="F23" i="1"/>
  <c r="L24" i="1" s="1"/>
  <c r="D23" i="1"/>
  <c r="M11" i="1" s="1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H28" i="1"/>
  <c r="H21" i="1"/>
  <c r="K21" i="1" s="1"/>
  <c r="H19" i="1"/>
  <c r="H17" i="1"/>
  <c r="K17" i="1" s="1"/>
  <c r="H15" i="1"/>
  <c r="L15" i="1" s="1"/>
  <c r="M15" i="1" s="1"/>
  <c r="H13" i="1"/>
  <c r="K13" i="1" s="1"/>
  <c r="L19" i="1" l="1"/>
  <c r="M19" i="1" s="1"/>
  <c r="L28" i="1"/>
  <c r="L30" i="1"/>
  <c r="M30" i="1" s="1"/>
  <c r="K30" i="1"/>
  <c r="K28" i="1"/>
  <c r="L21" i="1"/>
  <c r="M21" i="1" s="1"/>
  <c r="K19" i="1"/>
  <c r="L17" i="1"/>
  <c r="M17" i="1" s="1"/>
  <c r="K15" i="1"/>
  <c r="L13" i="1"/>
  <c r="M13" i="1" s="1"/>
  <c r="M24" i="1"/>
</calcChain>
</file>

<file path=xl/sharedStrings.xml><?xml version="1.0" encoding="utf-8"?>
<sst xmlns="http://schemas.openxmlformats.org/spreadsheetml/2006/main" count="77" uniqueCount="70">
  <si>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</si>
  <si>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</si>
  <si>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</si>
  <si>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</si>
  <si>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</si>
  <si>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</si>
  <si>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</si>
  <si>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</si>
  <si>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</si>
  <si>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</si>
  <si>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</si>
  <si>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</si>
  <si>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</si>
  <si>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</si>
  <si>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</si>
  <si>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</si>
  <si>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</si>
  <si>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</si>
  <si>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</si>
  <si>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</si>
  <si>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</si>
  <si>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</si>
  <si>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</si>
  <si>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</si>
  <si>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</si>
  <si>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</si>
  <si>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</si>
  <si>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</si>
  <si>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</si>
  <si>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</si>
  <si>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</si>
  <si>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2021/22</t>
  </si>
  <si>
    <t>2022/23</t>
  </si>
  <si>
    <t>EMR BUSINESS EXPENSES</t>
  </si>
  <si>
    <t>EMR PLAYPARK</t>
  </si>
  <si>
    <t>EMR BENCH</t>
  </si>
  <si>
    <t>EMR ELECTION COSTS 2027</t>
  </si>
  <si>
    <t>EMR ELECTION COSTS 2030</t>
  </si>
  <si>
    <t>EMR COMMUNITY SUPPORT</t>
  </si>
  <si>
    <t>EMR VILLAGE HALL SUPPORT</t>
  </si>
  <si>
    <t>EMR VERGES</t>
  </si>
  <si>
    <t>EMR COMMUNITY EVENTS</t>
  </si>
  <si>
    <t>EMR PROJECTS DENES DEFIB JUB</t>
  </si>
  <si>
    <t>EMR CIL -CONDITIONAL SPEND</t>
  </si>
  <si>
    <t>EMR THE DENES CCTV</t>
  </si>
  <si>
    <t>EMR GROUNDWORKS GRANT</t>
  </si>
  <si>
    <t>EMR ELECTION COSTS 2023</t>
  </si>
  <si>
    <t xml:space="preserve">GENERAL RESERVES </t>
  </si>
  <si>
    <t>MINUS CURENT YEAR FUND</t>
  </si>
  <si>
    <t>SEE SEPARATE TAB WITH LIST OF IN YEAR ASSET PURCHASES</t>
  </si>
  <si>
    <t xml:space="preserve">Teak Jubilee Bench </t>
  </si>
  <si>
    <t>Plaque</t>
  </si>
  <si>
    <t>Plaque back board &amp; spike</t>
  </si>
  <si>
    <t>New noticeboard</t>
  </si>
  <si>
    <t>Acrylic for RA noticeboard @ Nash Green</t>
  </si>
  <si>
    <t>Sundry Warden tools etc/consumables?</t>
  </si>
  <si>
    <t>CAB Book</t>
  </si>
  <si>
    <t>Microphone</t>
  </si>
  <si>
    <t>New bench @ The Denes (coronation)</t>
  </si>
  <si>
    <t xml:space="preserve">new planter @ The Denes </t>
  </si>
  <si>
    <t xml:space="preserve">cycle racks @ The Denes </t>
  </si>
  <si>
    <t>magnetic headers for noticeboard</t>
  </si>
  <si>
    <t>Warden PPE trousers</t>
  </si>
  <si>
    <t>disposal of printer/laptop</t>
  </si>
  <si>
    <t>disposal laptop</t>
  </si>
  <si>
    <t>Lease over land at Abbots Hill School</t>
  </si>
  <si>
    <t xml:space="preserve">Nature Lectern board @ The Denes </t>
  </si>
  <si>
    <t xml:space="preserve">2 new picnic benches at the green Georgewod Road </t>
  </si>
  <si>
    <t>2 new benches at the green Georgewoood Road</t>
  </si>
  <si>
    <t>DISPOSAL OF BUNTING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</si>
</sst>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10" fillId="0" borderId="4" xfId="0" applyFont="1" applyBorder="1"/>
    <xf numFmtId="0" fontId="11" fillId="7" borderId="0" xfId="0" applyFont="1" applyFill="1"/>
    <xf numFmtId="3" fontId="3" fillId="7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18" fillId="0" borderId="0" xfId="0" applyFont="1"/>
    <xf numFmtId="17" fontId="18" fillId="0" borderId="0" xfId="0" applyNumberFormat="1" applyFont="1"/>
    <xf numFmtId="44" fontId="18" fillId="0" borderId="0" xfId="0" applyNumberFormat="1" applyFont="1"/>
    <xf numFmtId="0" fontId="19" fillId="0" borderId="0" xfId="0" applyFont="1"/>
    <xf numFmtId="44" fontId="20" fillId="0" borderId="0" xfId="0" applyNumberFormat="1" applyFont="1"/>
    <xf numFmtId="0" fontId="14" fillId="4" borderId="2" xfId="0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opLeftCell="A6" zoomScale="80" zoomScaleNormal="80" workbookViewId="0">
      <selection activeCell="F33" sqref="F33"/>
    </sheetView>
  </sheetViews>
  <sheetFormatPr defaultRowHeight="14.25" x14ac:dyDescent="0.2"/>
  <cols>
    <col min="1" max="1" width="10.85546875" style="3" customWidth="1"/>
    <col min="2" max="2" width="9.140625" style="3"/>
    <col min="3" max="3" width="32.5703125" style="3" customWidth="1"/>
    <col min="4" max="4" width="9.140625" style="3"/>
    <col min="5" max="5" width="3.28515625" style="3" customWidth="1"/>
    <col min="6" max="6" width="24" style="3" customWidth="1"/>
    <col min="7" max="7" width="10.140625" style="3" customWidth="1"/>
    <col min="8" max="8" width="9.5703125" style="3" customWidth="1"/>
    <col min="9" max="11" width="9.140625" style="3" hidden="1" customWidth="1"/>
    <col min="12" max="12" width="13.28515625" style="3" customWidth="1"/>
    <col min="13" max="13" width="50.42578125" style="12" bestFit="1" customWidth="1"/>
    <col min="14" max="14" width="86" style="3" bestFit="1" customWidth="1"/>
    <col min="15" max="16384" width="9.140625" style="3"/>
  </cols>
  <sheetData>
    <row r="1" spans="1:14" ht="18" x14ac:dyDescent="0.2">
      <c r="A1" s="45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9"/>
    </row>
    <row r="2" spans="1:14" ht="15.75" x14ac:dyDescent="0.2">
      <c r="A2" s="21" t="s">
        <v>17</v>
      </c>
      <c r="B2" s="18"/>
      <c r="C2" s="28"/>
      <c r="D2" s="18"/>
      <c r="E2" s="18"/>
      <c r="F2" s="18"/>
      <c r="G2" s="18"/>
      <c r="H2" s="18"/>
      <c r="I2" s="18"/>
      <c r="J2" s="18"/>
      <c r="K2" s="18"/>
      <c r="L2" s="9"/>
    </row>
    <row r="3" spans="1:14" ht="14.25" customHeight="1" x14ac:dyDescent="0.2">
      <c r="A3" s="21" t="s">
        <v>18</v>
      </c>
      <c r="C3" s="27"/>
      <c r="L3" s="9"/>
    </row>
    <row r="4" spans="1:14" x14ac:dyDescent="0.2">
      <c r="A4" s="1" t="s">
        <v>29</v>
      </c>
    </row>
    <row r="5" spans="1:14" ht="99" customHeight="1" x14ac:dyDescent="0.2">
      <c r="A5" s="43" t="s">
        <v>30</v>
      </c>
      <c r="B5" s="44"/>
      <c r="C5" s="44"/>
      <c r="D5" s="44"/>
      <c r="E5" s="44"/>
      <c r="F5" s="44"/>
      <c r="G5" s="44"/>
      <c r="H5" s="44"/>
    </row>
    <row r="6" spans="1:14" x14ac:dyDescent="0.2">
      <c r="A6" s="22"/>
    </row>
    <row r="7" spans="1:14" ht="15" x14ac:dyDescent="0.25">
      <c r="A7" s="22"/>
      <c r="D7" s="4"/>
      <c r="F7" s="4"/>
      <c r="N7" s="20"/>
    </row>
    <row r="8" spans="1:14" ht="44.25" x14ac:dyDescent="0.25">
      <c r="D8" s="29" t="s">
        <v>31</v>
      </c>
      <c r="E8" s="20"/>
      <c r="F8" s="29" t="s">
        <v>32</v>
      </c>
      <c r="G8" s="29" t="s">
        <v>0</v>
      </c>
      <c r="H8" s="29" t="s">
        <v>0</v>
      </c>
      <c r="I8" s="29"/>
      <c r="J8" s="29"/>
      <c r="K8" s="29"/>
      <c r="L8" s="30" t="s">
        <v>15</v>
      </c>
      <c r="M8" s="10" t="s">
        <v>10</v>
      </c>
      <c r="N8" s="31" t="s">
        <v>27</v>
      </c>
    </row>
    <row r="9" spans="1:14" ht="15" x14ac:dyDescent="0.25">
      <c r="D9" s="29" t="s">
        <v>1</v>
      </c>
      <c r="E9" s="20"/>
      <c r="F9" s="29" t="s">
        <v>1</v>
      </c>
      <c r="G9" s="29" t="s">
        <v>1</v>
      </c>
      <c r="H9" s="29" t="s">
        <v>14</v>
      </c>
      <c r="I9" s="29"/>
      <c r="J9" s="29"/>
      <c r="K9" s="20"/>
      <c r="L9" s="20"/>
      <c r="N9" s="12"/>
    </row>
    <row r="10" spans="1:14" ht="15" thickBot="1" x14ac:dyDescent="0.25">
      <c r="D10" s="4"/>
      <c r="E10" s="4"/>
      <c r="N10" s="12"/>
    </row>
    <row r="11" spans="1:14" ht="44.25" customHeight="1" thickBot="1" x14ac:dyDescent="0.25">
      <c r="A11" s="39" t="s">
        <v>2</v>
      </c>
      <c r="B11" s="39"/>
      <c r="C11" s="39"/>
      <c r="D11" s="8">
        <v>124115</v>
      </c>
      <c r="F11" s="8">
        <v>108951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5" thickBot="1" x14ac:dyDescent="0.25">
      <c r="D12" s="5"/>
      <c r="F12" s="5"/>
      <c r="N12" s="12"/>
    </row>
    <row r="13" spans="1:14" ht="31.5" customHeight="1" thickBot="1" x14ac:dyDescent="0.25">
      <c r="A13" s="40" t="s">
        <v>20</v>
      </c>
      <c r="B13" s="41"/>
      <c r="C13" s="42"/>
      <c r="D13" s="8">
        <v>28428</v>
      </c>
      <c r="F13" s="8">
        <v>29690</v>
      </c>
      <c r="G13" s="5">
        <f>F13-D13</f>
        <v>1262</v>
      </c>
      <c r="H13" s="6">
        <f>IF((D13&gt;F13),(D13-F13)/D13,IF(D13&lt;F13,-(D13-F13)/D13,IF(D13=F13,0)))</f>
        <v>4.4392852117630506E-2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5" thickBot="1" x14ac:dyDescent="0.25">
      <c r="D14" s="5"/>
      <c r="F14" s="5"/>
      <c r="G14" s="5"/>
      <c r="H14" s="6"/>
      <c r="K14" s="4"/>
      <c r="L14" s="4"/>
      <c r="N14" s="12"/>
    </row>
    <row r="15" spans="1:14" ht="20.100000000000001" customHeight="1" thickBot="1" x14ac:dyDescent="0.25">
      <c r="A15" s="38" t="s">
        <v>3</v>
      </c>
      <c r="B15" s="38"/>
      <c r="C15" s="38"/>
      <c r="D15" s="8">
        <v>17963</v>
      </c>
      <c r="F15" s="8">
        <v>18964</v>
      </c>
      <c r="G15" s="5">
        <f>F15-D15</f>
        <v>1001</v>
      </c>
      <c r="H15" s="6">
        <f>IF((D15&gt;F15),(D15-F15)/D15,IF(D15&lt;F15,-(D15-F15)/D15,IF(D15=F15,0)))</f>
        <v>5.5725658297611759E-2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0</v>
      </c>
      <c r="L15" s="4" t="str">
        <f>IF((H15&lt;15%)*AND(G15&lt;100000)*OR(G15&gt;-100000), "NO","YES")</f>
        <v>NO</v>
      </c>
      <c r="M15" s="10" t="str">
        <f>IF((L15="YES")*AND(I15+J15&lt;1),"Explanation not required, difference less than £200"," ")</f>
        <v xml:space="preserve"> </v>
      </c>
      <c r="N15" s="13"/>
    </row>
    <row r="16" spans="1:14" ht="15" thickBot="1" x14ac:dyDescent="0.25">
      <c r="D16" s="5"/>
      <c r="F16" s="5"/>
      <c r="G16" s="5"/>
      <c r="H16" s="6"/>
      <c r="K16" s="4"/>
      <c r="L16" s="4"/>
      <c r="N16" s="12"/>
    </row>
    <row r="17" spans="1:14" ht="20.100000000000001" customHeight="1" thickBot="1" x14ac:dyDescent="0.25">
      <c r="A17" s="38" t="s">
        <v>4</v>
      </c>
      <c r="B17" s="38"/>
      <c r="C17" s="38"/>
      <c r="D17" s="8">
        <v>27803</v>
      </c>
      <c r="F17" s="8">
        <v>30776</v>
      </c>
      <c r="G17" s="5">
        <f>F17-D17</f>
        <v>2973</v>
      </c>
      <c r="H17" s="6">
        <f>IF((D17&gt;F17),(D17-F17)/D17,IF(D17&lt;F17,-(D17-F17)/D17,IF(D17=F17,0)))</f>
        <v>0.1069309067366831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5" thickBot="1" x14ac:dyDescent="0.25">
      <c r="D18" s="5"/>
      <c r="F18" s="5"/>
      <c r="G18" s="5"/>
      <c r="H18" s="6"/>
      <c r="K18" s="4"/>
      <c r="L18" s="4"/>
      <c r="N18" s="12"/>
    </row>
    <row r="19" spans="1:14" ht="20.100000000000001" customHeight="1" thickBot="1" x14ac:dyDescent="0.25">
      <c r="A19" s="38" t="s">
        <v>7</v>
      </c>
      <c r="B19" s="38"/>
      <c r="C19" s="38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5" thickBot="1" x14ac:dyDescent="0.25">
      <c r="D20" s="5"/>
      <c r="F20" s="5"/>
      <c r="G20" s="5"/>
      <c r="H20" s="6"/>
      <c r="K20" s="4"/>
      <c r="L20" s="4"/>
      <c r="N20" s="12"/>
    </row>
    <row r="21" spans="1:14" ht="20.100000000000001" customHeight="1" thickBot="1" x14ac:dyDescent="0.25">
      <c r="A21" s="38" t="s">
        <v>21</v>
      </c>
      <c r="B21" s="38"/>
      <c r="C21" s="38"/>
      <c r="D21" s="8">
        <v>33752</v>
      </c>
      <c r="F21" s="8">
        <v>30997</v>
      </c>
      <c r="G21" s="5">
        <f>F21-D21</f>
        <v>-2755</v>
      </c>
      <c r="H21" s="6">
        <f>IF((D21&gt;F21),(D21-F21)/D21,IF(D21&lt;F21,-(D21-F21)/D21,IF(D21=F21,0)))</f>
        <v>8.1624792604882673E-2</v>
      </c>
      <c r="I21" s="3">
        <f>IF(D21-F21&lt;200,0,IF(D21-F21&gt;200,1,IF(D21-F21=200,1)))</f>
        <v>1</v>
      </c>
      <c r="J21" s="3">
        <f>IF(F21-D21&lt;200,0,IF(F21-D21&gt;200,1,IF(F21-D21=200,1)))</f>
        <v>0</v>
      </c>
      <c r="K21" s="4">
        <f>IF(H21&lt;0.15,0,IF(H21&gt;0.15,1,IF(H21=0.15,1)))</f>
        <v>0</v>
      </c>
      <c r="L21" s="4" t="str">
        <f>IF((H21&lt;15%)*AND(G21&lt;100000)*OR(G21&gt;-100000), "NO","YES")</f>
        <v>NO</v>
      </c>
      <c r="M21" s="10" t="str">
        <f>IF((L21="YES")*AND(I21+J21&lt;1),"Explanation not required, difference less than £200"," ")</f>
        <v xml:space="preserve"> </v>
      </c>
      <c r="N21" s="13"/>
    </row>
    <row r="22" spans="1:14" ht="15" thickBot="1" x14ac:dyDescent="0.25">
      <c r="D22" s="5"/>
      <c r="F22" s="5"/>
      <c r="G22" s="5"/>
      <c r="H22" s="6"/>
      <c r="K22" s="4"/>
      <c r="L22" s="4"/>
      <c r="N22" s="12"/>
    </row>
    <row r="23" spans="1:14" ht="20.100000000000001" customHeight="1" thickBot="1" x14ac:dyDescent="0.25">
      <c r="A23" s="7" t="s">
        <v>5</v>
      </c>
      <c r="D23" s="2">
        <f>D11+D13+D15-D17-D19-D21</f>
        <v>108951</v>
      </c>
      <c r="F23" s="2">
        <f>F11+F13+F15-F17-F19-F21</f>
        <v>95832</v>
      </c>
      <c r="G23" s="5"/>
      <c r="H23" s="6"/>
      <c r="K23" s="4"/>
      <c r="L23" s="4"/>
      <c r="M23" s="14" t="s">
        <v>12</v>
      </c>
      <c r="N23" s="12"/>
    </row>
    <row r="24" spans="1:14" ht="60" x14ac:dyDescent="0.25">
      <c r="A24" s="7"/>
      <c r="D24" s="15"/>
      <c r="F24" s="15"/>
      <c r="G24" s="5"/>
      <c r="H24" s="6"/>
      <c r="K24" s="4"/>
      <c r="L24" s="16" t="str">
        <f>IF(F23&gt;(2*F13),"YES","NO")</f>
        <v>YES</v>
      </c>
      <c r="M24" s="17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12"/>
    </row>
    <row r="25" spans="1:14" ht="15" thickBot="1" x14ac:dyDescent="0.25">
      <c r="D25" s="5"/>
      <c r="F25" s="5"/>
      <c r="G25" s="5"/>
      <c r="H25" s="6"/>
      <c r="K25" s="4"/>
      <c r="L25" s="4"/>
      <c r="N25" s="12"/>
    </row>
    <row r="26" spans="1:14" ht="20.100000000000001" customHeight="1" thickBot="1" x14ac:dyDescent="0.25">
      <c r="A26" s="38" t="s">
        <v>9</v>
      </c>
      <c r="B26" s="38"/>
      <c r="C26" s="38"/>
      <c r="D26" s="8">
        <v>108951</v>
      </c>
      <c r="F26" s="8">
        <v>95832</v>
      </c>
      <c r="G26" s="5"/>
      <c r="H26" s="6"/>
      <c r="K26" s="4"/>
      <c r="L26" s="4"/>
      <c r="M26" s="14" t="s">
        <v>12</v>
      </c>
      <c r="N26" s="12"/>
    </row>
    <row r="27" spans="1:14" ht="15" thickBot="1" x14ac:dyDescent="0.25">
      <c r="D27" s="5"/>
      <c r="F27" s="5"/>
      <c r="G27" s="5"/>
      <c r="H27" s="6"/>
      <c r="K27" s="4"/>
      <c r="L27" s="4"/>
      <c r="N27" s="12"/>
    </row>
    <row r="28" spans="1:14" ht="20.100000000000001" customHeight="1" thickBot="1" x14ac:dyDescent="0.25">
      <c r="A28" s="38" t="s">
        <v>8</v>
      </c>
      <c r="B28" s="38"/>
      <c r="C28" s="38"/>
      <c r="D28" s="8">
        <v>17375.91</v>
      </c>
      <c r="F28" s="8">
        <v>25854.67</v>
      </c>
      <c r="G28" s="5">
        <f>F28-D28</f>
        <v>8478.7599999999984</v>
      </c>
      <c r="H28" s="6">
        <f>IF((D28&gt;F28),(D28-F28)/D28,IF(D28&lt;F28,-(D28-F28)/D28,IF(D28=F28,0)))</f>
        <v>0.48796063055114802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4">
        <f>IF(H28&lt;0.15,0,IF(H28&gt;0.15,1,IF(H28=0.15,1)))</f>
        <v>1</v>
      </c>
      <c r="L28" s="4" t="str">
        <f>IF((H28&lt;15%)*AND(G28&lt;100000)*OR(G28&gt;-100000), "NO","YES")</f>
        <v>YES</v>
      </c>
      <c r="M28" s="37" t="s">
        <v>49</v>
      </c>
      <c r="N28" s="13"/>
    </row>
    <row r="29" spans="1:14" ht="15" thickBot="1" x14ac:dyDescent="0.25">
      <c r="D29" s="5"/>
      <c r="F29" s="5"/>
      <c r="G29" s="5"/>
      <c r="H29" s="6"/>
      <c r="K29" s="4"/>
      <c r="L29" s="4"/>
      <c r="N29" s="12"/>
    </row>
    <row r="30" spans="1:14" ht="20.100000000000001" customHeight="1" thickBot="1" x14ac:dyDescent="0.25">
      <c r="A30" s="38" t="s">
        <v>6</v>
      </c>
      <c r="B30" s="38"/>
      <c r="C30" s="38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2">
      <c r="H31" s="6"/>
      <c r="K31" s="4"/>
      <c r="L31" s="4"/>
      <c r="N31" s="12"/>
    </row>
    <row r="32" spans="1:14" ht="15" x14ac:dyDescent="0.25">
      <c r="C32" s="11" t="s">
        <v>11</v>
      </c>
    </row>
    <row r="33" spans="3:22" ht="15" customHeight="1" x14ac:dyDescent="0.2">
      <c r="O33" s="19"/>
      <c r="P33" s="19"/>
      <c r="Q33" s="19"/>
      <c r="R33" s="19"/>
      <c r="S33" s="19"/>
      <c r="T33" s="19"/>
      <c r="U33" s="19"/>
      <c r="V33" s="19"/>
    </row>
    <row r="34" spans="3:22" ht="15" x14ac:dyDescent="0.25">
      <c r="C34" s="11" t="s">
        <v>13</v>
      </c>
      <c r="N34" s="19"/>
      <c r="O34" s="19"/>
      <c r="P34" s="19"/>
      <c r="Q34" s="19"/>
      <c r="R34" s="19"/>
      <c r="S34" s="19"/>
      <c r="T34" s="19"/>
      <c r="U34" s="19"/>
      <c r="V34" s="19"/>
    </row>
    <row r="36" spans="3:22" ht="15" x14ac:dyDescent="0.25">
      <c r="C36" s="11" t="s">
        <v>19</v>
      </c>
    </row>
  </sheetData>
  <mergeCells count="11">
    <mergeCell ref="A5:H5"/>
    <mergeCell ref="A19:C19"/>
    <mergeCell ref="A21:C21"/>
    <mergeCell ref="A1:K1"/>
    <mergeCell ref="A26:C26"/>
    <mergeCell ref="A30:C30"/>
    <mergeCell ref="A11:C11"/>
    <mergeCell ref="A13:C13"/>
    <mergeCell ref="A15:C15"/>
    <mergeCell ref="A17:C17"/>
    <mergeCell ref="A28:C2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6BB6-0067-4F02-B4DA-6ABF6D04CBE1}">
  <sheetPr>
    <pageSetUpPr fitToPage="1"/>
  </sheetPr>
  <dimension ref="A1:C22"/>
  <sheetViews>
    <sheetView tabSelected="1" workbookViewId="0">
      <selection activeCell="D23" sqref="A1:D23"/>
    </sheetView>
  </sheetViews>
  <sheetFormatPr defaultRowHeight="15" x14ac:dyDescent="0.25"/>
  <cols>
    <col min="1" max="1" width="62.5703125" customWidth="1"/>
    <col min="2" max="2" width="30" customWidth="1"/>
    <col min="3" max="3" width="47" customWidth="1"/>
  </cols>
  <sheetData>
    <row r="1" spans="1:3" ht="18.75" x14ac:dyDescent="0.3">
      <c r="A1" s="32" t="s">
        <v>50</v>
      </c>
      <c r="B1" s="33">
        <v>44682</v>
      </c>
      <c r="C1" s="34">
        <v>680</v>
      </c>
    </row>
    <row r="2" spans="1:3" ht="18.75" x14ac:dyDescent="0.3">
      <c r="A2" s="32" t="s">
        <v>51</v>
      </c>
      <c r="B2" s="33">
        <v>44682</v>
      </c>
      <c r="C2" s="34">
        <v>90</v>
      </c>
    </row>
    <row r="3" spans="1:3" ht="18.75" x14ac:dyDescent="0.3">
      <c r="A3" s="32" t="s">
        <v>52</v>
      </c>
      <c r="B3" s="33">
        <v>44713</v>
      </c>
      <c r="C3" s="34">
        <v>49.12</v>
      </c>
    </row>
    <row r="4" spans="1:3" ht="18.75" x14ac:dyDescent="0.3">
      <c r="A4" s="32" t="s">
        <v>53</v>
      </c>
      <c r="B4" s="33">
        <v>44805</v>
      </c>
      <c r="C4" s="34">
        <f>1790+75</f>
        <v>1865</v>
      </c>
    </row>
    <row r="5" spans="1:3" ht="18.75" x14ac:dyDescent="0.3">
      <c r="A5" s="32" t="s">
        <v>54</v>
      </c>
      <c r="B5" s="33">
        <v>44713</v>
      </c>
      <c r="C5" s="34">
        <v>40</v>
      </c>
    </row>
    <row r="6" spans="1:3" ht="18.75" x14ac:dyDescent="0.3">
      <c r="A6" s="32" t="s">
        <v>55</v>
      </c>
      <c r="B6" s="32"/>
      <c r="C6" s="34"/>
    </row>
    <row r="7" spans="1:3" ht="18.75" x14ac:dyDescent="0.3">
      <c r="A7" s="35" t="s">
        <v>56</v>
      </c>
      <c r="B7" s="33">
        <v>44713</v>
      </c>
      <c r="C7" s="34">
        <v>141</v>
      </c>
    </row>
    <row r="8" spans="1:3" ht="18.75" x14ac:dyDescent="0.3">
      <c r="A8" s="32" t="s">
        <v>57</v>
      </c>
      <c r="B8" s="33">
        <v>44835</v>
      </c>
      <c r="C8" s="34">
        <v>23.32</v>
      </c>
    </row>
    <row r="9" spans="1:3" ht="18.75" x14ac:dyDescent="0.3">
      <c r="A9" s="35" t="s">
        <v>58</v>
      </c>
      <c r="B9" s="33">
        <v>44896</v>
      </c>
      <c r="C9" s="34">
        <v>673.34</v>
      </c>
    </row>
    <row r="10" spans="1:3" ht="18.75" x14ac:dyDescent="0.3">
      <c r="A10" s="35" t="s">
        <v>59</v>
      </c>
      <c r="B10" s="33">
        <v>44896</v>
      </c>
      <c r="C10" s="34">
        <v>1689</v>
      </c>
    </row>
    <row r="11" spans="1:3" ht="18.75" x14ac:dyDescent="0.3">
      <c r="A11" s="35" t="s">
        <v>60</v>
      </c>
      <c r="B11" s="32"/>
      <c r="C11" s="34"/>
    </row>
    <row r="12" spans="1:3" ht="18.75" x14ac:dyDescent="0.3">
      <c r="A12" s="35" t="s">
        <v>61</v>
      </c>
      <c r="B12" s="33">
        <v>44896</v>
      </c>
      <c r="C12" s="34">
        <v>40</v>
      </c>
    </row>
    <row r="13" spans="1:3" ht="18.75" x14ac:dyDescent="0.3">
      <c r="A13" s="35" t="s">
        <v>62</v>
      </c>
      <c r="B13" s="33">
        <v>44927</v>
      </c>
      <c r="C13" s="34">
        <v>36.950000000000003</v>
      </c>
    </row>
    <row r="14" spans="1:3" ht="18.75" x14ac:dyDescent="0.3">
      <c r="A14" s="35" t="s">
        <v>63</v>
      </c>
      <c r="B14" s="32"/>
      <c r="C14" s="36">
        <v>-759</v>
      </c>
    </row>
    <row r="15" spans="1:3" ht="18.75" x14ac:dyDescent="0.3">
      <c r="A15" s="35" t="s">
        <v>64</v>
      </c>
      <c r="B15" s="32"/>
      <c r="C15" s="36">
        <v>-1</v>
      </c>
    </row>
    <row r="16" spans="1:3" ht="18.75" x14ac:dyDescent="0.3">
      <c r="A16" s="35" t="s">
        <v>65</v>
      </c>
      <c r="B16" s="33">
        <v>44986</v>
      </c>
      <c r="C16" s="34">
        <v>1</v>
      </c>
    </row>
    <row r="17" spans="1:3" ht="18.75" x14ac:dyDescent="0.3">
      <c r="A17" s="35" t="s">
        <v>66</v>
      </c>
      <c r="B17" s="33">
        <v>44986</v>
      </c>
      <c r="C17" s="34">
        <v>650</v>
      </c>
    </row>
    <row r="18" spans="1:3" ht="18.75" x14ac:dyDescent="0.3">
      <c r="A18" s="35" t="s">
        <v>67</v>
      </c>
      <c r="B18" s="33">
        <v>44986</v>
      </c>
      <c r="C18" s="34">
        <v>2154.98</v>
      </c>
    </row>
    <row r="19" spans="1:3" ht="18.75" x14ac:dyDescent="0.3">
      <c r="A19" s="35" t="s">
        <v>68</v>
      </c>
      <c r="B19" s="33">
        <v>44986</v>
      </c>
      <c r="C19" s="34">
        <v>1200</v>
      </c>
    </row>
    <row r="20" spans="1:3" ht="18.75" x14ac:dyDescent="0.3">
      <c r="A20" s="35" t="s">
        <v>69</v>
      </c>
      <c r="B20" s="33">
        <v>44986</v>
      </c>
      <c r="C20" s="36">
        <v>-94.95</v>
      </c>
    </row>
    <row r="22" spans="1:3" ht="18.75" x14ac:dyDescent="0.3">
      <c r="C22" s="34">
        <f>SUM(C1:C21)</f>
        <v>8478.76</v>
      </c>
    </row>
  </sheetData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workbookViewId="0">
      <selection activeCell="J9" sqref="J9"/>
    </sheetView>
  </sheetViews>
  <sheetFormatPr defaultRowHeight="15" x14ac:dyDescent="0.25"/>
  <cols>
    <col min="4" max="4" width="19.85546875" customWidth="1"/>
    <col min="5" max="5" width="21.42578125" customWidth="1"/>
    <col min="8" max="8" width="25.42578125" customWidth="1"/>
    <col min="9" max="9" width="25.5703125" customWidth="1"/>
    <col min="10" max="10" width="24.85546875" customWidth="1"/>
  </cols>
  <sheetData>
    <row r="1" spans="1:6" ht="15.75" customHeight="1" x14ac:dyDescent="0.3">
      <c r="A1" s="24" t="s">
        <v>22</v>
      </c>
    </row>
    <row r="2" spans="1:6" ht="15.75" customHeight="1" x14ac:dyDescent="0.25">
      <c r="A2" t="s">
        <v>28</v>
      </c>
    </row>
    <row r="3" spans="1:6" x14ac:dyDescent="0.25">
      <c r="A3" t="s">
        <v>23</v>
      </c>
    </row>
    <row r="5" spans="1:6" x14ac:dyDescent="0.25">
      <c r="D5" s="23" t="s">
        <v>1</v>
      </c>
      <c r="E5" s="23" t="s">
        <v>1</v>
      </c>
      <c r="F5" s="23" t="s">
        <v>1</v>
      </c>
    </row>
    <row r="6" spans="1:6" x14ac:dyDescent="0.25">
      <c r="A6" s="23" t="s">
        <v>24</v>
      </c>
    </row>
    <row r="7" spans="1:6" ht="15" customHeight="1" x14ac:dyDescent="0.25">
      <c r="B7" t="s">
        <v>33</v>
      </c>
      <c r="E7">
        <v>15985</v>
      </c>
    </row>
    <row r="8" spans="1:6" x14ac:dyDescent="0.25">
      <c r="B8" t="s">
        <v>34</v>
      </c>
      <c r="E8">
        <v>5500</v>
      </c>
    </row>
    <row r="9" spans="1:6" x14ac:dyDescent="0.25">
      <c r="B9" t="s">
        <v>35</v>
      </c>
      <c r="E9">
        <v>0</v>
      </c>
    </row>
    <row r="10" spans="1:6" x14ac:dyDescent="0.25">
      <c r="B10" t="s">
        <v>46</v>
      </c>
      <c r="E10">
        <v>3000</v>
      </c>
    </row>
    <row r="11" spans="1:6" x14ac:dyDescent="0.25">
      <c r="B11" t="s">
        <v>36</v>
      </c>
      <c r="E11">
        <v>3000</v>
      </c>
    </row>
    <row r="12" spans="1:6" x14ac:dyDescent="0.25">
      <c r="B12" t="s">
        <v>37</v>
      </c>
      <c r="E12">
        <v>3000</v>
      </c>
    </row>
    <row r="13" spans="1:6" x14ac:dyDescent="0.25">
      <c r="B13" t="s">
        <v>38</v>
      </c>
      <c r="E13" s="25">
        <v>7896.15</v>
      </c>
    </row>
    <row r="14" spans="1:6" x14ac:dyDescent="0.25">
      <c r="B14" t="s">
        <v>39</v>
      </c>
      <c r="E14">
        <v>21.6</v>
      </c>
    </row>
    <row r="15" spans="1:6" x14ac:dyDescent="0.25">
      <c r="B15" t="s">
        <v>40</v>
      </c>
      <c r="E15">
        <v>10000</v>
      </c>
    </row>
    <row r="16" spans="1:6" x14ac:dyDescent="0.25">
      <c r="B16" t="s">
        <v>41</v>
      </c>
      <c r="E16">
        <v>866.71</v>
      </c>
    </row>
    <row r="17" spans="1:9" x14ac:dyDescent="0.25">
      <c r="B17" t="s">
        <v>42</v>
      </c>
      <c r="E17">
        <v>106.09</v>
      </c>
    </row>
    <row r="18" spans="1:9" x14ac:dyDescent="0.25">
      <c r="B18" t="s">
        <v>43</v>
      </c>
      <c r="E18">
        <v>23001.34</v>
      </c>
    </row>
    <row r="19" spans="1:9" x14ac:dyDescent="0.25">
      <c r="B19" t="s">
        <v>45</v>
      </c>
      <c r="E19">
        <v>0</v>
      </c>
    </row>
    <row r="20" spans="1:9" x14ac:dyDescent="0.25">
      <c r="B20" t="s">
        <v>44</v>
      </c>
      <c r="E20">
        <v>20.9</v>
      </c>
    </row>
    <row r="21" spans="1:9" x14ac:dyDescent="0.25">
      <c r="A21" s="23" t="s">
        <v>25</v>
      </c>
      <c r="E21">
        <f>36552.85-13119.08</f>
        <v>23433.769999999997</v>
      </c>
      <c r="H21" t="s">
        <v>47</v>
      </c>
      <c r="I21">
        <v>36552.85</v>
      </c>
    </row>
    <row r="22" spans="1:9" x14ac:dyDescent="0.25">
      <c r="E22" s="25"/>
      <c r="F22">
        <v>95831.56</v>
      </c>
      <c r="H22" t="s">
        <v>48</v>
      </c>
      <c r="I22">
        <v>-13119.08</v>
      </c>
    </row>
    <row r="23" spans="1:9" ht="15.75" thickBot="1" x14ac:dyDescent="0.3">
      <c r="A23" s="23" t="s">
        <v>26</v>
      </c>
      <c r="F23" s="26">
        <v>95832</v>
      </c>
      <c r="I23">
        <f>SUM(I21:I22)</f>
        <v>23433.769999999997</v>
      </c>
    </row>
    <row r="24" spans="1:9" ht="15.75" thickTop="1" x14ac:dyDescent="0.25"/>
  </sheetData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4DFA9D84D934ABA5CA9D9AF4CDC89" ma:contentTypeVersion="15" ma:contentTypeDescription="Create a new document." ma:contentTypeScope="" ma:versionID="c9c834d01f88bb25feebf02e416f8916">
  <xsd:schema xmlns:xsd="http://www.w3.org/2001/XMLSchema" xmlns:xs="http://www.w3.org/2001/XMLSchema" xmlns:p="http://schemas.microsoft.com/office/2006/metadata/properties" xmlns:ns2="ca27f8c3-16d8-4391-8356-02d48a5afad6" xmlns:ns3="88f58032-e629-48a6-aea7-046c88153a41" targetNamespace="http://schemas.microsoft.com/office/2006/metadata/properties" ma:root="true" ma:fieldsID="bc9ab01e5fe53b268b37019327c1f2f9" ns2:_="" ns3:_="">
    <xsd:import namespace="ca27f8c3-16d8-4391-8356-02d48a5afad6"/>
    <xsd:import namespace="88f58032-e629-48a6-aea7-046c88153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7f8c3-16d8-4391-8356-02d48a5af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950611-5544-47b2-a319-7e574687b5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58032-e629-48a6-aea7-046c88153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71e35a0-fb86-4294-b4dd-5bcd95902d61}" ma:internalName="TaxCatchAll" ma:showField="CatchAllData" ma:web="88f58032-e629-48a6-aea7-046c88153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58032-e629-48a6-aea7-046c88153a41" xsi:nil="true"/>
    <lcf76f155ced4ddcb4097134ff3c332f xmlns="ca27f8c3-16d8-4391-8356-02d48a5afa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4E1EED-CB65-4BBA-A32A-E9F4BA4BF2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2F3830-74B4-42CE-A04C-D169B46DA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27f8c3-16d8-4391-8356-02d48a5afad6"/>
    <ds:schemaRef ds:uri="88f58032-e629-48a6-aea7-046c88153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5A3126-686F-4CAC-B455-516959401AE6}">
  <ds:schemaRefs>
    <ds:schemaRef ds:uri="http://schemas.microsoft.com/office/2006/metadata/properties"/>
    <ds:schemaRef ds:uri="http://schemas.microsoft.com/office/infopath/2007/PartnerControls"/>
    <ds:schemaRef ds:uri="88f58032-e629-48a6-aea7-046c88153a41"/>
    <ds:schemaRef ds:uri="ca27f8c3-16d8-4391-8356-02d48a5afa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Variances</vt:lpstr>
      <vt:lpstr>ASSET PURCHASE LIST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Clerk NMPC</cp:lastModifiedBy>
  <cp:lastPrinted>2023-05-04T15:12:33Z</cp:lastPrinted>
  <dcterms:created xsi:type="dcterms:W3CDTF">2012-07-11T10:01:28Z</dcterms:created>
  <dcterms:modified xsi:type="dcterms:W3CDTF">2023-05-04T15:12:39Z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0x010100B1A4DFA9D84D934ABA5CA9D9AF4CDC89</vt:lpwstr>
  </property>
  <property fmtid="{D5CDD505-2E9C-101B-9397-08002B2CF9AE}" pid="3" name="MediaServiceImageTags">
    <vt:lpwstr/>
  </property>
</Properties>
</file>